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8" yWindow="12" windowWidth="8400" windowHeight="4188" activeTab="2"/>
  </bookViews>
  <sheets>
    <sheet name="Model" sheetId="2" r:id="rId1"/>
    <sheet name="Model_STS" sheetId="4" state="veryHidden" r:id="rId2"/>
    <sheet name="STS_1" sheetId="8" r:id="rId3"/>
  </sheets>
  <definedNames>
    <definedName name="Available">Model!$B$16:$H$16</definedName>
    <definedName name="ChartData" localSheetId="2">STS_1!$K$5:$K$13</definedName>
    <definedName name="InputValues" localSheetId="2">STS_1!$A$5:$A$13</definedName>
    <definedName name="OutputAddresses" localSheetId="2">STS_1!$B$4:$D$4</definedName>
    <definedName name="OutputValues" localSheetId="2">STS_1!$B$5:$D$13</definedName>
    <definedName name="PTMax">Model!$B$23</definedName>
    <definedName name="PTUsed">Model!$B$21</definedName>
    <definedName name="Required">Model!$B$18:$H$18</definedName>
    <definedName name="solver_adj" localSheetId="0" hidden="1">Model!$B$11:$H$12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Model!$B$11:$H$12</definedName>
    <definedName name="solver_lhs2" localSheetId="0" hidden="1">Model!$B$16:$H$16</definedName>
    <definedName name="solver_lhs3" localSheetId="0" hidden="1">Model!$B$21</definedName>
    <definedName name="solver_lhs4" localSheetId="0" hidden="1">Model!$B$11:$H$12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Model!$B$28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4</definedName>
    <definedName name="solver_rel2" localSheetId="0" hidden="1">3</definedName>
    <definedName name="solver_rel3" localSheetId="0" hidden="1">1</definedName>
    <definedName name="solver_rel4" localSheetId="0" hidden="1">4</definedName>
    <definedName name="solver_reo" localSheetId="0" hidden="1">2</definedName>
    <definedName name="solver_rep" localSheetId="0" hidden="1">2</definedName>
    <definedName name="solver_rhs1" localSheetId="0" hidden="1">Integer</definedName>
    <definedName name="solver_rhs2" localSheetId="0" hidden="1">Required</definedName>
    <definedName name="solver_rhs3" localSheetId="0" hidden="1">PTMax</definedName>
    <definedName name="solver_rhs4" localSheetId="0" hidden="1">[0]!Integer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tarting">Model!$B$11:$H$12</definedName>
    <definedName name="TotCost">Model!$B$28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K1" i="8" l="1"/>
  <c r="K13" i="8"/>
  <c r="K12" i="8"/>
  <c r="K11" i="8"/>
  <c r="K10" i="8"/>
  <c r="K9" i="8"/>
  <c r="K8" i="8"/>
  <c r="K7" i="8"/>
  <c r="K6" i="8"/>
  <c r="K5" i="8"/>
  <c r="J4" i="8"/>
  <c r="B15" i="2" l="1"/>
  <c r="C15" i="2"/>
  <c r="D15" i="2"/>
  <c r="E15" i="2"/>
  <c r="F15" i="2"/>
  <c r="G15" i="2"/>
  <c r="H15" i="2"/>
  <c r="B14" i="2"/>
  <c r="C14" i="2"/>
  <c r="D14" i="2"/>
  <c r="E14" i="2"/>
  <c r="F14" i="2"/>
  <c r="G14" i="2"/>
  <c r="H14" i="2"/>
  <c r="H18" i="2"/>
  <c r="G18" i="2"/>
  <c r="F18" i="2"/>
  <c r="E18" i="2"/>
  <c r="D18" i="2"/>
  <c r="C18" i="2"/>
  <c r="B18" i="2"/>
  <c r="B21" i="2" l="1"/>
  <c r="G16" i="2"/>
  <c r="E16" i="2"/>
  <c r="C16" i="2"/>
  <c r="H16" i="2"/>
  <c r="F16" i="2"/>
  <c r="D16" i="2"/>
  <c r="B16" i="2"/>
  <c r="B25" i="2"/>
  <c r="B26" i="2"/>
  <c r="B23" i="2" l="1"/>
  <c r="B28" i="2"/>
</calcChain>
</file>

<file path=xl/comments1.xml><?xml version="1.0" encoding="utf-8"?>
<comments xmlns="http://schemas.openxmlformats.org/spreadsheetml/2006/main">
  <authors>
    <author>Chris</author>
  </authors>
  <commentList>
    <comment ref="B5" authorId="0" shapeId="0">
      <text>
        <r>
          <rPr>
            <sz val="9"/>
            <color indexed="81"/>
            <rFont val="Tahoma"/>
            <family val="2"/>
          </rPr>
          <t>Solver found an integer solution within tolerance. All constraints are satisfied.</t>
        </r>
      </text>
    </comment>
    <comment ref="B6" authorId="0" shapeId="0">
      <text>
        <r>
          <rPr>
            <sz val="9"/>
            <color indexed="81"/>
            <rFont val="Tahoma"/>
            <family val="2"/>
          </rPr>
          <t>Solver found an integer solution within tolerance. All constraints are satisfied.</t>
        </r>
      </text>
    </comment>
    <comment ref="B7" authorId="0" shapeId="0">
      <text>
        <r>
          <rPr>
            <sz val="9"/>
            <color indexed="81"/>
            <rFont val="Tahoma"/>
            <family val="2"/>
          </rPr>
          <t>Solver found an integer solution within tolerance. All constraints are satisfied.</t>
        </r>
      </text>
    </comment>
    <comment ref="B8" authorId="0" shapeId="0">
      <text>
        <r>
          <rPr>
            <sz val="9"/>
            <color indexed="81"/>
            <rFont val="Tahoma"/>
            <family val="2"/>
          </rPr>
          <t>Solver found an integer solution within tolerance. All constraints are satisfied.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3" authorId="0" shape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<sst xmlns="http://schemas.openxmlformats.org/spreadsheetml/2006/main" count="57" uniqueCount="49">
  <si>
    <t>Hourly cost, full-time</t>
  </si>
  <si>
    <t>Hourly cost, part-time</t>
  </si>
  <si>
    <t>Max % part-time hours</t>
  </si>
  <si>
    <t>Hours/day, full-time</t>
  </si>
  <si>
    <t>Hours/day, part-time</t>
  </si>
  <si>
    <t>Starting day of 5-day shift</t>
  </si>
  <si>
    <t>Mon</t>
  </si>
  <si>
    <t>Tues</t>
  </si>
  <si>
    <t>Wed</t>
  </si>
  <si>
    <t>Thurs</t>
  </si>
  <si>
    <t>Fri</t>
  </si>
  <si>
    <t>Sat</t>
  </si>
  <si>
    <t>Sun</t>
  </si>
  <si>
    <t>Number full-time</t>
  </si>
  <si>
    <t>Number part-time</t>
  </si>
  <si>
    <t>Hours available from full-time</t>
  </si>
  <si>
    <t>Hours available from part-time</t>
  </si>
  <si>
    <t>Total hours available</t>
  </si>
  <si>
    <t>&gt;=</t>
  </si>
  <si>
    <t>Hours required</t>
  </si>
  <si>
    <t>Constraint on number of part-time hours</t>
  </si>
  <si>
    <t>Used</t>
  </si>
  <si>
    <t>&lt;=</t>
  </si>
  <si>
    <t>Maximum</t>
  </si>
  <si>
    <t>Cost of full-time workers</t>
  </si>
  <si>
    <t>Cost of part-time workers</t>
  </si>
  <si>
    <t>Total cost</t>
  </si>
  <si>
    <t>$B$5</t>
  </si>
  <si>
    <t>$B$25</t>
  </si>
  <si>
    <t>$B$26</t>
  </si>
  <si>
    <t>Range names used:</t>
  </si>
  <si>
    <t>Available</t>
  </si>
  <si>
    <t>PTMax</t>
  </si>
  <si>
    <t>PTUsed</t>
  </si>
  <si>
    <t>Required</t>
  </si>
  <si>
    <t>Starting</t>
  </si>
  <si>
    <t>TotCost</t>
  </si>
  <si>
    <t>=Model!$B$16:$H$16</t>
  </si>
  <si>
    <t>=Model!$B$23</t>
  </si>
  <si>
    <t>=Model!$B$21</t>
  </si>
  <si>
    <t>=Model!$B$18:$H$18</t>
  </si>
  <si>
    <t>=Model!$B$11:$H$12</t>
  </si>
  <si>
    <t>=Model!$B$28</t>
  </si>
  <si>
    <t>$B$25:$B$26,$B$28</t>
  </si>
  <si>
    <t>Max % part-time</t>
  </si>
  <si>
    <t>Oneway analysis for Solver model in Model worksheet</t>
  </si>
  <si>
    <t>Max % part-time (cell $B$5) values along side, output cell(s) along top</t>
  </si>
  <si>
    <t>Data for chart</t>
  </si>
  <si>
    <t>Employee scheduling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</si>
</sst>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6" x14ac:knownFonts="1">
    <font>
      <sz val="11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FFFF"/>
      <name val="Calibri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6" fontId="3" fillId="2" borderId="0" xfId="0" applyNumberFormat="1" applyFont="1" applyFill="1" applyBorder="1"/>
    <xf numFmtId="9" fontId="3" fillId="2" borderId="0" xfId="0" applyNumberFormat="1" applyFont="1" applyFill="1" applyBorder="1"/>
    <xf numFmtId="9" fontId="3" fillId="0" borderId="0" xfId="0" applyNumberFormat="1" applyFont="1"/>
    <xf numFmtId="0" fontId="3" fillId="2" borderId="0" xfId="0" applyFont="1" applyFill="1" applyBorder="1"/>
    <xf numFmtId="0" fontId="3" fillId="0" borderId="0" xfId="0" applyFont="1" applyAlignment="1">
      <alignment horizontal="centerContinuous"/>
    </xf>
    <xf numFmtId="0" fontId="3" fillId="0" borderId="0" xfId="0" applyFont="1" applyAlignment="1">
      <alignment horizontal="right"/>
    </xf>
    <xf numFmtId="0" fontId="3" fillId="0" borderId="0" xfId="0" quotePrefix="1" applyFont="1" applyAlignment="1">
      <alignment horizontal="right"/>
    </xf>
    <xf numFmtId="1" fontId="3" fillId="3" borderId="0" xfId="0" applyNumberFormat="1" applyFont="1" applyFill="1" applyBorder="1"/>
    <xf numFmtId="0" fontId="3" fillId="0" borderId="0" xfId="0" quotePrefix="1" applyFont="1"/>
    <xf numFmtId="1" fontId="3" fillId="0" borderId="0" xfId="0" applyNumberFormat="1" applyFont="1"/>
    <xf numFmtId="164" fontId="3" fillId="0" borderId="0" xfId="0" applyNumberFormat="1" applyFont="1"/>
    <xf numFmtId="164" fontId="3" fillId="4" borderId="0" xfId="0" applyNumberFormat="1" applyFont="1" applyFill="1" applyBorder="1"/>
    <xf numFmtId="49" fontId="0" fillId="0" borderId="0" xfId="0" applyNumberFormat="1"/>
    <xf numFmtId="9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4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$B$25 to Max % part-time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STS_1!$A$5:$A$13</c:f>
              <c:numCache>
                <c:formatCode>0%</c:formatCode>
                <c:ptCount val="9"/>
                <c:pt idx="0">
                  <c:v>0.10000000149011612</c:v>
                </c:pt>
                <c:pt idx="1">
                  <c:v>0.15000000596046448</c:v>
                </c:pt>
                <c:pt idx="2">
                  <c:v>0.20000000298023224</c:v>
                </c:pt>
                <c:pt idx="3">
                  <c:v>0.25</c:v>
                </c:pt>
                <c:pt idx="4">
                  <c:v>0.30000001192092896</c:v>
                </c:pt>
                <c:pt idx="5">
                  <c:v>0.34999999403953552</c:v>
                </c:pt>
                <c:pt idx="6">
                  <c:v>0.40000000596046448</c:v>
                </c:pt>
                <c:pt idx="7">
                  <c:v>0.45000001788139343</c:v>
                </c:pt>
                <c:pt idx="8">
                  <c:v>0.5</c:v>
                </c:pt>
              </c:numCache>
            </c:numRef>
          </c:cat>
          <c:val>
            <c:numRef>
              <c:f>STS_1!$K$5:$K$13</c:f>
              <c:numCache>
                <c:formatCode>General</c:formatCode>
                <c:ptCount val="9"/>
                <c:pt idx="0">
                  <c:v>12600</c:v>
                </c:pt>
                <c:pt idx="1">
                  <c:v>12000</c:v>
                </c:pt>
                <c:pt idx="2">
                  <c:v>10800</c:v>
                </c:pt>
                <c:pt idx="3">
                  <c:v>10200</c:v>
                </c:pt>
                <c:pt idx="4">
                  <c:v>9600</c:v>
                </c:pt>
                <c:pt idx="5">
                  <c:v>9000</c:v>
                </c:pt>
                <c:pt idx="6">
                  <c:v>8400</c:v>
                </c:pt>
                <c:pt idx="7">
                  <c:v>7800</c:v>
                </c:pt>
                <c:pt idx="8">
                  <c:v>7200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701120"/>
        <c:axId val="297699944"/>
      </c:lineChart>
      <c:catAx>
        <c:axId val="29770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 % part-time ($B$5)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297699944"/>
        <c:crosses val="autoZero"/>
        <c:auto val="1"/>
        <c:lblAlgn val="ctr"/>
        <c:lblOffset val="100"/>
        <c:noMultiLvlLbl val="0"/>
      </c:catAx>
      <c:valAx>
        <c:axId val="297699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7701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14</xdr:row>
      <xdr:rowOff>99060</xdr:rowOff>
    </xdr:from>
    <xdr:to>
      <xdr:col>18</xdr:col>
      <xdr:colOff>0</xdr:colOff>
      <xdr:row>30</xdr:row>
      <xdr:rowOff>30480</xdr:rowOff>
    </xdr:to>
    <xdr:graphicFrame macro="">
      <xdr:nvGraphicFramePr>
        <xdr:cNvPr id="2" name="STS_2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22860</xdr:rowOff>
    </xdr:from>
    <xdr:to>
      <xdr:col>16</xdr:col>
      <xdr:colOff>0</xdr:colOff>
      <xdr:row>5</xdr:row>
      <xdr:rowOff>91440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5</xdr:col>
      <xdr:colOff>0</xdr:colOff>
      <xdr:row>4</xdr:row>
      <xdr:rowOff>0</xdr:rowOff>
    </xdr:from>
    <xdr:to>
      <xdr:col>9</xdr:col>
      <xdr:colOff>161925</xdr:colOff>
      <xdr:row>9</xdr:row>
      <xdr:rowOff>163830</xdr:rowOff>
    </xdr:to>
    <xdr:sp macro="" textlink="">
      <xdr:nvSpPr>
        <xdr:cNvPr id="4" name="TextBox 3"/>
        <xdr:cNvSpPr txBox="1"/>
      </xdr:nvSpPr>
      <xdr:spPr>
        <a:xfrm>
          <a:off x="3048000" y="1059180"/>
          <a:ext cx="2600325" cy="107823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noFill/>
        </a:ln>
        <a:effectLst>
          <a:outerShdw blurRad="50800" dist="38100" dir="8100000" algn="tr">
            <a:prstClr val="black">
              <a:alpha val="40000"/>
            </a:prstClr>
          </a:outerShdw>
        </a:effectLst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one takes forever, especially if Solver's</a:t>
          </a:r>
          <a:r>
            <a:rPr lang="en-US" sz="1100" baseline="0"/>
            <a:t> tolerance setting is zero, as was done here. If you use the default 5% tolerance setting, your total costs in column D will probably be slightly larger.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30"/>
  <sheetViews>
    <sheetView workbookViewId="0"/>
  </sheetViews>
  <sheetFormatPr defaultColWidth="9.109375" defaultRowHeight="14.4" x14ac:dyDescent="0.3"/>
  <cols>
    <col min="1" max="1" width="26.33203125" style="2" customWidth="1"/>
    <col min="2" max="16384" width="9.109375" style="2"/>
  </cols>
  <sheetData>
    <row r="1" spans="1:11" x14ac:dyDescent="0.3">
      <c r="A1" s="1" t="s">
        <v>48</v>
      </c>
      <c r="J1" s="1" t="s">
        <v>30</v>
      </c>
    </row>
    <row r="2" spans="1:11" x14ac:dyDescent="0.3">
      <c r="A2" s="1"/>
      <c r="J2" s="3" t="s">
        <v>31</v>
      </c>
      <c r="K2" s="3" t="s">
        <v>37</v>
      </c>
    </row>
    <row r="3" spans="1:11" x14ac:dyDescent="0.3">
      <c r="A3" s="2" t="s">
        <v>0</v>
      </c>
      <c r="B3" s="4">
        <v>15</v>
      </c>
      <c r="J3" s="3" t="s">
        <v>32</v>
      </c>
      <c r="K3" s="3" t="s">
        <v>38</v>
      </c>
    </row>
    <row r="4" spans="1:11" x14ac:dyDescent="0.3">
      <c r="A4" s="2" t="s">
        <v>1</v>
      </c>
      <c r="B4" s="4">
        <v>10</v>
      </c>
      <c r="J4" s="3" t="s">
        <v>33</v>
      </c>
      <c r="K4" s="3" t="s">
        <v>39</v>
      </c>
    </row>
    <row r="5" spans="1:11" x14ac:dyDescent="0.3">
      <c r="A5" s="2" t="s">
        <v>2</v>
      </c>
      <c r="B5" s="5">
        <v>0.15000000596046448</v>
      </c>
      <c r="J5" s="3" t="s">
        <v>34</v>
      </c>
      <c r="K5" s="3" t="s">
        <v>40</v>
      </c>
    </row>
    <row r="6" spans="1:11" x14ac:dyDescent="0.3">
      <c r="B6" s="6"/>
      <c r="J6" s="3" t="s">
        <v>35</v>
      </c>
      <c r="K6" s="3" t="s">
        <v>41</v>
      </c>
    </row>
    <row r="7" spans="1:11" x14ac:dyDescent="0.3">
      <c r="A7" s="2" t="s">
        <v>3</v>
      </c>
      <c r="B7" s="7">
        <v>8</v>
      </c>
      <c r="J7" s="3" t="s">
        <v>36</v>
      </c>
      <c r="K7" s="3" t="s">
        <v>42</v>
      </c>
    </row>
    <row r="8" spans="1:11" x14ac:dyDescent="0.3">
      <c r="A8" s="2" t="s">
        <v>4</v>
      </c>
      <c r="B8" s="7">
        <v>4</v>
      </c>
    </row>
    <row r="9" spans="1:11" x14ac:dyDescent="0.3">
      <c r="B9" s="8" t="s">
        <v>5</v>
      </c>
      <c r="C9" s="8"/>
      <c r="D9" s="8"/>
      <c r="E9" s="8"/>
      <c r="F9" s="8"/>
      <c r="G9" s="8"/>
      <c r="H9" s="8"/>
      <c r="J9" s="1"/>
    </row>
    <row r="10" spans="1:11" s="9" customFormat="1" x14ac:dyDescent="0.3">
      <c r="B10" s="9" t="s">
        <v>6</v>
      </c>
      <c r="C10" s="9" t="s">
        <v>7</v>
      </c>
      <c r="D10" s="9" t="s">
        <v>8</v>
      </c>
      <c r="E10" s="9" t="s">
        <v>9</v>
      </c>
      <c r="F10" s="9" t="s">
        <v>10</v>
      </c>
      <c r="G10" s="9" t="s">
        <v>11</v>
      </c>
      <c r="H10" s="9" t="s">
        <v>12</v>
      </c>
      <c r="K10" s="10"/>
    </row>
    <row r="11" spans="1:11" x14ac:dyDescent="0.3">
      <c r="A11" s="2" t="s">
        <v>13</v>
      </c>
      <c r="B11" s="11">
        <v>1</v>
      </c>
      <c r="C11" s="11">
        <v>4</v>
      </c>
      <c r="D11" s="11">
        <v>1</v>
      </c>
      <c r="E11" s="11">
        <v>7</v>
      </c>
      <c r="F11" s="11">
        <v>0</v>
      </c>
      <c r="G11" s="11">
        <v>2</v>
      </c>
      <c r="H11" s="11">
        <v>5</v>
      </c>
      <c r="K11" s="12"/>
    </row>
    <row r="12" spans="1:11" x14ac:dyDescent="0.3">
      <c r="A12" s="2" t="s">
        <v>14</v>
      </c>
      <c r="B12" s="11">
        <v>1</v>
      </c>
      <c r="C12" s="11">
        <v>0</v>
      </c>
      <c r="D12" s="11">
        <v>0</v>
      </c>
      <c r="E12" s="11">
        <v>1</v>
      </c>
      <c r="F12" s="11">
        <v>0</v>
      </c>
      <c r="G12" s="11">
        <v>3</v>
      </c>
      <c r="H12" s="11">
        <v>0</v>
      </c>
      <c r="K12" s="12"/>
    </row>
    <row r="13" spans="1:11" x14ac:dyDescent="0.3">
      <c r="B13" s="13"/>
      <c r="C13" s="13"/>
      <c r="D13" s="13"/>
      <c r="E13" s="13"/>
      <c r="F13" s="13"/>
      <c r="G13" s="13"/>
      <c r="H13" s="13"/>
      <c r="I13" s="9"/>
      <c r="K13" s="12"/>
    </row>
    <row r="14" spans="1:11" x14ac:dyDescent="0.3">
      <c r="A14" s="2" t="s">
        <v>15</v>
      </c>
      <c r="B14" s="13">
        <f>B7*SUM(B11,E11:H11)</f>
        <v>120</v>
      </c>
      <c r="C14" s="13">
        <f>B7*SUM(B11:C11,F11:H11)</f>
        <v>96</v>
      </c>
      <c r="D14" s="13">
        <f>B7*SUM(B11:D11,G11:H11)</f>
        <v>104</v>
      </c>
      <c r="E14" s="13">
        <f>B7*SUM(B11:E11,H11)</f>
        <v>144</v>
      </c>
      <c r="F14" s="13">
        <f t="shared" ref="F14:H15" si="0">$B7*SUM(B11:F11)</f>
        <v>104</v>
      </c>
      <c r="G14" s="13">
        <f t="shared" si="0"/>
        <v>112</v>
      </c>
      <c r="H14" s="13">
        <f t="shared" si="0"/>
        <v>120</v>
      </c>
      <c r="K14" s="12"/>
    </row>
    <row r="15" spans="1:11" x14ac:dyDescent="0.3">
      <c r="A15" s="2" t="s">
        <v>16</v>
      </c>
      <c r="B15" s="13">
        <f>B8*SUM(B12,E12:H12)</f>
        <v>20</v>
      </c>
      <c r="C15" s="13">
        <f>B8*SUM(B12:C12,F12:H12)</f>
        <v>16</v>
      </c>
      <c r="D15" s="13">
        <f>B8*SUM(B12:D12,G12:H12)</f>
        <v>16</v>
      </c>
      <c r="E15" s="13">
        <f>B8*SUM(B12:E12,H12)</f>
        <v>8</v>
      </c>
      <c r="F15" s="13">
        <f t="shared" si="0"/>
        <v>8</v>
      </c>
      <c r="G15" s="13">
        <f t="shared" si="0"/>
        <v>16</v>
      </c>
      <c r="H15" s="13">
        <f t="shared" si="0"/>
        <v>16</v>
      </c>
      <c r="K15" s="12"/>
    </row>
    <row r="16" spans="1:11" x14ac:dyDescent="0.3">
      <c r="A16" s="2" t="s">
        <v>17</v>
      </c>
      <c r="B16" s="13">
        <f t="shared" ref="B16:H16" si="1">SUM(B14:B15)</f>
        <v>140</v>
      </c>
      <c r="C16" s="13">
        <f t="shared" si="1"/>
        <v>112</v>
      </c>
      <c r="D16" s="13">
        <f t="shared" si="1"/>
        <v>120</v>
      </c>
      <c r="E16" s="13">
        <f t="shared" si="1"/>
        <v>152</v>
      </c>
      <c r="F16" s="13">
        <f t="shared" si="1"/>
        <v>112</v>
      </c>
      <c r="G16" s="13">
        <f t="shared" si="1"/>
        <v>128</v>
      </c>
      <c r="H16" s="13">
        <f t="shared" si="1"/>
        <v>136</v>
      </c>
      <c r="K16" s="12"/>
    </row>
    <row r="17" spans="1:11" x14ac:dyDescent="0.3">
      <c r="B17" s="9" t="s">
        <v>18</v>
      </c>
      <c r="C17" s="9" t="s">
        <v>18</v>
      </c>
      <c r="D17" s="9" t="s">
        <v>18</v>
      </c>
      <c r="E17" s="9" t="s">
        <v>18</v>
      </c>
      <c r="F17" s="9" t="s">
        <v>18</v>
      </c>
      <c r="G17" s="9" t="s">
        <v>18</v>
      </c>
      <c r="H17" s="9" t="s">
        <v>18</v>
      </c>
      <c r="K17" s="12"/>
    </row>
    <row r="18" spans="1:11" x14ac:dyDescent="0.3">
      <c r="A18" s="2" t="s">
        <v>19</v>
      </c>
      <c r="B18" s="7">
        <f>8*17</f>
        <v>136</v>
      </c>
      <c r="C18" s="7">
        <f>8*13</f>
        <v>104</v>
      </c>
      <c r="D18" s="7">
        <f>8*15</f>
        <v>120</v>
      </c>
      <c r="E18" s="7">
        <f>8*19</f>
        <v>152</v>
      </c>
      <c r="F18" s="7">
        <f>8*14</f>
        <v>112</v>
      </c>
      <c r="G18" s="7">
        <f>8*16</f>
        <v>128</v>
      </c>
      <c r="H18" s="7">
        <f>8*11</f>
        <v>88</v>
      </c>
      <c r="K18" s="12"/>
    </row>
    <row r="19" spans="1:11" x14ac:dyDescent="0.3">
      <c r="K19" s="12"/>
    </row>
    <row r="20" spans="1:11" x14ac:dyDescent="0.3">
      <c r="A20" s="2" t="s">
        <v>20</v>
      </c>
      <c r="K20" s="12"/>
    </row>
    <row r="21" spans="1:11" x14ac:dyDescent="0.3">
      <c r="A21" s="2" t="s">
        <v>21</v>
      </c>
      <c r="B21" s="13">
        <f>SUM(B15:H15)</f>
        <v>100</v>
      </c>
      <c r="K21" s="12"/>
    </row>
    <row r="22" spans="1:11" x14ac:dyDescent="0.3">
      <c r="B22" s="9" t="s">
        <v>22</v>
      </c>
      <c r="K22" s="12"/>
    </row>
    <row r="23" spans="1:11" x14ac:dyDescent="0.3">
      <c r="A23" s="2" t="s">
        <v>23</v>
      </c>
      <c r="B23" s="13">
        <f>B5*SUM(B16:H16)</f>
        <v>135.00000536441803</v>
      </c>
      <c r="K23" s="12"/>
    </row>
    <row r="24" spans="1:11" x14ac:dyDescent="0.3">
      <c r="K24" s="12"/>
    </row>
    <row r="25" spans="1:11" x14ac:dyDescent="0.3">
      <c r="A25" s="2" t="s">
        <v>24</v>
      </c>
      <c r="B25" s="14">
        <f>B3*SUM(B14:H14)</f>
        <v>12000</v>
      </c>
      <c r="K25" s="12"/>
    </row>
    <row r="26" spans="1:11" x14ac:dyDescent="0.3">
      <c r="A26" s="2" t="s">
        <v>25</v>
      </c>
      <c r="B26" s="14">
        <f>B4*SUM(B15:H15)</f>
        <v>1000</v>
      </c>
      <c r="K26" s="12"/>
    </row>
    <row r="27" spans="1:11" x14ac:dyDescent="0.3">
      <c r="K27" s="12"/>
    </row>
    <row r="28" spans="1:11" x14ac:dyDescent="0.3">
      <c r="A28" s="2" t="s">
        <v>26</v>
      </c>
      <c r="B28" s="15">
        <f>SUM(B25:B26)</f>
        <v>13000</v>
      </c>
      <c r="K28" s="12"/>
    </row>
    <row r="29" spans="1:11" x14ac:dyDescent="0.3">
      <c r="K29" s="12"/>
    </row>
    <row r="30" spans="1:11" x14ac:dyDescent="0.3">
      <c r="K30" s="12"/>
    </row>
  </sheetData>
  <phoneticPr fontId="1" type="noConversion"/>
  <printOptions headings="1" gridLines="1"/>
  <pageMargins left="0.75" right="0.75" top="1" bottom="1" header="0.5" footer="0.5"/>
  <pageSetup scale="96" orientation="portrait" horizontalDpi="300" verticalDpi="300" r:id="rId1"/>
  <headerFooter alignWithMargins="0">
    <oddFooter>&amp;CProblem 3.1 (Non-integer number of workers allowed)</oddFooter>
  </headerFooter>
  <ignoredErrors>
    <ignoredError sqref="F14:H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27</v>
      </c>
    </row>
    <row r="3" spans="1:2" x14ac:dyDescent="0.3">
      <c r="A3">
        <v>1</v>
      </c>
    </row>
    <row r="4" spans="1:2" x14ac:dyDescent="0.3">
      <c r="A4">
        <v>0.1</v>
      </c>
    </row>
    <row r="5" spans="1:2" x14ac:dyDescent="0.3">
      <c r="A5">
        <v>0.5</v>
      </c>
    </row>
    <row r="6" spans="1:2" x14ac:dyDescent="0.3">
      <c r="A6">
        <v>0.05</v>
      </c>
    </row>
    <row r="8" spans="1:2" x14ac:dyDescent="0.3">
      <c r="A8" s="16"/>
      <c r="B8" s="16"/>
    </row>
    <row r="9" spans="1:2" x14ac:dyDescent="0.3">
      <c r="A9" t="s">
        <v>43</v>
      </c>
    </row>
    <row r="10" spans="1:2" x14ac:dyDescent="0.3">
      <c r="A10" t="s">
        <v>44</v>
      </c>
    </row>
    <row r="15" spans="1:2" x14ac:dyDescent="0.3">
      <c r="B15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defaultRowHeight="14.4" x14ac:dyDescent="0.3"/>
  <sheetData>
    <row r="1" spans="1:11" x14ac:dyDescent="0.3">
      <c r="A1" s="1" t="s">
        <v>45</v>
      </c>
      <c r="K1" s="29" t="str">
        <f>CONCATENATE("Sensitivity of ",$K$4," to ","Max % part-time")</f>
        <v>Sensitivity of $B$25 to Max % part-time</v>
      </c>
    </row>
    <row r="3" spans="1:11" x14ac:dyDescent="0.3">
      <c r="A3" t="s">
        <v>46</v>
      </c>
      <c r="K3" t="s">
        <v>47</v>
      </c>
    </row>
    <row r="4" spans="1:11" ht="40.200000000000003" x14ac:dyDescent="0.3">
      <c r="B4" s="18" t="s">
        <v>28</v>
      </c>
      <c r="C4" s="18" t="s">
        <v>29</v>
      </c>
      <c r="D4" s="18" t="s">
        <v>36</v>
      </c>
      <c r="J4" s="29">
        <f>MATCH($K$4,OutputAddresses,0)</f>
        <v>1</v>
      </c>
      <c r="K4" s="19" t="s">
        <v>28</v>
      </c>
    </row>
    <row r="5" spans="1:11" x14ac:dyDescent="0.3">
      <c r="A5" s="17">
        <v>0.10000000149011612</v>
      </c>
      <c r="B5" s="20">
        <v>12600</v>
      </c>
      <c r="C5" s="21">
        <v>600</v>
      </c>
      <c r="D5" s="22">
        <v>13200</v>
      </c>
      <c r="K5">
        <f>INDEX(OutputValues,1,$J$4)</f>
        <v>12600</v>
      </c>
    </row>
    <row r="6" spans="1:11" x14ac:dyDescent="0.3">
      <c r="A6" s="17">
        <v>0.15000000596046448</v>
      </c>
      <c r="B6" s="23">
        <v>12000</v>
      </c>
      <c r="C6" s="24">
        <v>1000</v>
      </c>
      <c r="D6" s="25">
        <v>13000</v>
      </c>
      <c r="K6">
        <f>INDEX(OutputValues,2,$J$4)</f>
        <v>12000</v>
      </c>
    </row>
    <row r="7" spans="1:11" x14ac:dyDescent="0.3">
      <c r="A7" s="17">
        <v>0.20000000298023224</v>
      </c>
      <c r="B7" s="23">
        <v>10800</v>
      </c>
      <c r="C7" s="24">
        <v>1800</v>
      </c>
      <c r="D7" s="25">
        <v>12600</v>
      </c>
      <c r="K7">
        <f>INDEX(OutputValues,3,$J$4)</f>
        <v>10800</v>
      </c>
    </row>
    <row r="8" spans="1:11" x14ac:dyDescent="0.3">
      <c r="A8" s="17">
        <v>0.25</v>
      </c>
      <c r="B8" s="23">
        <v>10200</v>
      </c>
      <c r="C8" s="24">
        <v>2200</v>
      </c>
      <c r="D8" s="25">
        <v>12400</v>
      </c>
      <c r="K8">
        <f>INDEX(OutputValues,4,$J$4)</f>
        <v>10200</v>
      </c>
    </row>
    <row r="9" spans="1:11" x14ac:dyDescent="0.3">
      <c r="A9" s="17">
        <v>0.30000001192092896</v>
      </c>
      <c r="B9" s="23">
        <v>9600</v>
      </c>
      <c r="C9" s="24">
        <v>2600</v>
      </c>
      <c r="D9" s="25">
        <v>12200</v>
      </c>
      <c r="K9">
        <f>INDEX(OutputValues,5,$J$4)</f>
        <v>9600</v>
      </c>
    </row>
    <row r="10" spans="1:11" x14ac:dyDescent="0.3">
      <c r="A10" s="17">
        <v>0.34999999403953552</v>
      </c>
      <c r="B10" s="23">
        <v>9000</v>
      </c>
      <c r="C10" s="24">
        <v>3000</v>
      </c>
      <c r="D10" s="25">
        <v>12000</v>
      </c>
      <c r="K10">
        <f>INDEX(OutputValues,6,$J$4)</f>
        <v>9000</v>
      </c>
    </row>
    <row r="11" spans="1:11" x14ac:dyDescent="0.3">
      <c r="A11" s="17">
        <v>0.40000000596046448</v>
      </c>
      <c r="B11" s="23">
        <v>8400</v>
      </c>
      <c r="C11" s="24">
        <v>3400</v>
      </c>
      <c r="D11" s="25">
        <v>11800</v>
      </c>
      <c r="K11">
        <f>INDEX(OutputValues,7,$J$4)</f>
        <v>8400</v>
      </c>
    </row>
    <row r="12" spans="1:11" x14ac:dyDescent="0.3">
      <c r="A12" s="17">
        <v>0.45000001788139343</v>
      </c>
      <c r="B12" s="23">
        <v>7800</v>
      </c>
      <c r="C12" s="24">
        <v>3800</v>
      </c>
      <c r="D12" s="25">
        <v>11600</v>
      </c>
      <c r="K12">
        <f>INDEX(OutputValues,8,$J$4)</f>
        <v>7800</v>
      </c>
    </row>
    <row r="13" spans="1:11" x14ac:dyDescent="0.3">
      <c r="A13" s="17">
        <v>0.5</v>
      </c>
      <c r="B13" s="26">
        <v>7200</v>
      </c>
      <c r="C13" s="27">
        <v>4200</v>
      </c>
      <c r="D13" s="28">
        <v>11400</v>
      </c>
      <c r="K13">
        <f>INDEX(OutputValues,9,$J$4)</f>
        <v>7200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Model</vt:lpstr>
      <vt:lpstr>STS_1</vt:lpstr>
      <vt:lpstr>Available</vt:lpstr>
      <vt:lpstr>STS_1!ChartData</vt:lpstr>
      <vt:lpstr>STS_1!InputValues</vt:lpstr>
      <vt:lpstr>STS_1!OutputAddresses</vt:lpstr>
      <vt:lpstr>STS_1!OutputValues</vt:lpstr>
      <vt:lpstr>PTMax</vt:lpstr>
      <vt:lpstr>PTUsed</vt:lpstr>
      <vt:lpstr>Required</vt:lpstr>
      <vt:lpstr>Starting</vt:lpstr>
      <vt:lpstr>TotCost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 School of Business</dc:creator>
  <cp:lastModifiedBy>Chris</cp:lastModifiedBy>
  <dcterms:created xsi:type="dcterms:W3CDTF">1999-12-09T19:50:15Z</dcterms:created>
  <dcterms:modified xsi:type="dcterms:W3CDTF">2014-03-09T18:28:12Z</dcterms:modified>
</cp:coreProperties>
</file>